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iela\Desktop\ЛудаЯна\"/>
    </mc:Choice>
  </mc:AlternateContent>
  <xr:revisionPtr revIDLastSave="0" documentId="13_ncr:1_{8CFF154E-E47B-48A3-9A99-730A315F4991}" xr6:coauthVersionLast="47" xr6:coauthVersionMax="47" xr10:uidLastSave="{00000000-0000-0000-0000-000000000000}"/>
  <bookViews>
    <workbookView xWindow="110" yWindow="20" windowWidth="19010" windowHeight="10060" xr2:uid="{00000000-000D-0000-FFFF-FFFF00000000}"/>
  </bookViews>
  <sheets>
    <sheet name="kss" sheetId="38" r:id="rId1"/>
  </sheets>
  <definedNames>
    <definedName name="_xlnm._FilterDatabase" localSheetId="0" hidden="1">kss!$B$1:$B$106</definedName>
  </definedNames>
  <calcPr calcId="191029"/>
</workbook>
</file>

<file path=xl/calcChain.xml><?xml version="1.0" encoding="utf-8"?>
<calcChain xmlns="http://schemas.openxmlformats.org/spreadsheetml/2006/main">
  <c r="F84" i="38" l="1"/>
  <c r="F97" i="38" s="1"/>
  <c r="F98" i="38" s="1"/>
  <c r="E87" i="38"/>
  <c r="E95" i="38"/>
  <c r="E89" i="38"/>
  <c r="E80" i="38"/>
  <c r="E74" i="38"/>
  <c r="E67" i="38"/>
  <c r="E77" i="38"/>
  <c r="E84" i="38" s="1"/>
  <c r="E70" i="38"/>
  <c r="E63" i="38"/>
  <c r="E49" i="38"/>
  <c r="E41" i="38"/>
  <c r="E78" i="38"/>
  <c r="E71" i="38"/>
  <c r="E64" i="38"/>
  <c r="E32" i="38"/>
  <c r="E26" i="38"/>
  <c r="E25" i="38"/>
  <c r="E96" i="38" l="1"/>
  <c r="E86" i="38"/>
  <c r="E85" i="38"/>
  <c r="E94" i="38"/>
  <c r="E88" i="38"/>
  <c r="E79" i="38"/>
  <c r="E73" i="38"/>
  <c r="E66" i="38"/>
  <c r="E59" i="38"/>
  <c r="E81" i="38"/>
  <c r="E75" i="38"/>
  <c r="E68" i="38"/>
  <c r="E61" i="38"/>
  <c r="E57" i="38"/>
  <c r="E46" i="38"/>
  <c r="E54" i="38" s="1"/>
  <c r="E45" i="38"/>
  <c r="E44" i="38"/>
  <c r="E52" i="38" s="1"/>
  <c r="E43" i="38"/>
  <c r="E51" i="38" s="1"/>
  <c r="E42" i="38"/>
  <c r="E50" i="38" s="1"/>
  <c r="E40" i="38"/>
  <c r="E48" i="38" s="1"/>
  <c r="E56" i="38" s="1"/>
  <c r="F29" i="38"/>
  <c r="F30" i="38"/>
  <c r="F31" i="38"/>
  <c r="F32" i="38"/>
  <c r="F33" i="38"/>
  <c r="F34" i="38"/>
  <c r="F35" i="38"/>
  <c r="F36" i="38"/>
  <c r="F37" i="38"/>
  <c r="E58" i="38" l="1"/>
  <c r="F58" i="38" s="1"/>
  <c r="E65" i="38"/>
  <c r="F65" i="38" s="1"/>
  <c r="E53" i="38"/>
  <c r="E60" i="38"/>
  <c r="E72" i="38"/>
  <c r="F72" i="38" s="1"/>
  <c r="F96" i="38"/>
  <c r="F95" i="38"/>
  <c r="F94" i="38"/>
  <c r="F93" i="38"/>
  <c r="F92" i="38"/>
  <c r="F91" i="38"/>
  <c r="F90" i="38"/>
  <c r="F88" i="38"/>
  <c r="F87" i="38"/>
  <c r="F86" i="38"/>
  <c r="F85" i="38"/>
  <c r="F79" i="38"/>
  <c r="F78" i="38"/>
  <c r="F77" i="38"/>
  <c r="F76" i="38"/>
  <c r="F73" i="38"/>
  <c r="F71" i="38"/>
  <c r="F70" i="38"/>
  <c r="F69" i="38"/>
  <c r="F66" i="38"/>
  <c r="F64" i="38"/>
  <c r="F63" i="38"/>
  <c r="F62" i="38"/>
  <c r="F59" i="38"/>
  <c r="F57" i="38"/>
  <c r="F56" i="38"/>
  <c r="F55" i="38"/>
  <c r="F52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28" i="38"/>
  <c r="F26" i="38"/>
  <c r="F25" i="38"/>
  <c r="F24" i="38"/>
  <c r="F23" i="38"/>
  <c r="F22" i="38"/>
  <c r="F21" i="38"/>
  <c r="F20" i="38"/>
  <c r="F12" i="38"/>
  <c r="F13" i="38"/>
  <c r="F14" i="38"/>
  <c r="F15" i="38"/>
  <c r="F16" i="38"/>
  <c r="F17" i="38"/>
  <c r="F18" i="38"/>
  <c r="F11" i="38"/>
  <c r="D89" i="38" l="1"/>
  <c r="F89" i="38" s="1"/>
  <c r="D80" i="38"/>
  <c r="F80" i="38" s="1"/>
  <c r="D74" i="38"/>
  <c r="D67" i="38"/>
  <c r="D60" i="38"/>
  <c r="F60" i="38" s="1"/>
  <c r="D53" i="38"/>
  <c r="F53" i="38" s="1"/>
  <c r="D68" i="38" l="1"/>
  <c r="F68" i="38" s="1"/>
  <c r="F67" i="38"/>
  <c r="D75" i="38"/>
  <c r="F75" i="38" s="1"/>
  <c r="F74" i="38"/>
  <c r="D61" i="38"/>
  <c r="F61" i="38" s="1"/>
  <c r="D54" i="38"/>
  <c r="F54" i="38" s="1"/>
  <c r="D81" i="38"/>
  <c r="F81" i="38" s="1"/>
  <c r="F99" i="38" l="1"/>
  <c r="F100" i="38" s="1"/>
</calcChain>
</file>

<file path=xl/sharedStrings.xml><?xml version="1.0" encoding="utf-8"?>
<sst xmlns="http://schemas.openxmlformats.org/spreadsheetml/2006/main" count="202" uniqueCount="94">
  <si>
    <t>№</t>
  </si>
  <si>
    <t>Мярка</t>
  </si>
  <si>
    <t>Вид   работа</t>
  </si>
  <si>
    <t>К-во</t>
  </si>
  <si>
    <r>
      <t>м</t>
    </r>
    <r>
      <rPr>
        <vertAlign val="superscript"/>
        <sz val="12"/>
        <rFont val="Times New Roman"/>
        <family val="1"/>
        <charset val="204"/>
      </rPr>
      <t>3</t>
    </r>
  </si>
  <si>
    <r>
      <t>м</t>
    </r>
    <r>
      <rPr>
        <vertAlign val="superscript"/>
        <sz val="12"/>
        <rFont val="Times New Roman"/>
        <family val="1"/>
        <charset val="204"/>
      </rPr>
      <t>2</t>
    </r>
  </si>
  <si>
    <t>кг.</t>
  </si>
  <si>
    <t>т.</t>
  </si>
  <si>
    <t>м'</t>
  </si>
  <si>
    <t>бр.</t>
  </si>
  <si>
    <t>Изсичане на храсти</t>
  </si>
  <si>
    <t>мсм.</t>
  </si>
  <si>
    <t>ПОДГОТВИТЕЛНИ РАБОТИ</t>
  </si>
  <si>
    <t>ЗЕМНИ РАБОТИ</t>
  </si>
  <si>
    <t>Водочерпене с помпа</t>
  </si>
  <si>
    <t>Барбакани от PVC ф100</t>
  </si>
  <si>
    <t>Отбиване на строителни води</t>
  </si>
  <si>
    <t>Направа и разваляне на кофраж (повтаряемост през 5 секции)</t>
  </si>
  <si>
    <t>Направа и разваляне на кофраж - труд</t>
  </si>
  <si>
    <t>Грижи за бетона</t>
  </si>
  <si>
    <r>
      <t>100м</t>
    </r>
    <r>
      <rPr>
        <vertAlign val="superscript"/>
        <sz val="12"/>
        <rFont val="Times New Roman"/>
        <family val="1"/>
        <charset val="204"/>
      </rPr>
      <t>2</t>
    </r>
  </si>
  <si>
    <t>Тънък изкоп до 0.5м в земни почви ръчно с прехвърляне на 3м хоризонтално с 2 утежнени условия</t>
  </si>
  <si>
    <t>Пътни знаци за временна организация на движението</t>
  </si>
  <si>
    <t>Изкоп с багер на отвал на земни почви с 2 утежнени условия</t>
  </si>
  <si>
    <t>Направа на насип от баластра за легло под облицовка от взаимствен изкоп с уплътняване</t>
  </si>
  <si>
    <r>
      <t>м</t>
    </r>
    <r>
      <rPr>
        <vertAlign val="superscript"/>
        <sz val="12"/>
        <rFont val="Times New Roman"/>
        <family val="1"/>
        <charset val="204"/>
      </rPr>
      <t>3</t>
    </r>
    <r>
      <rPr>
        <sz val="10"/>
        <rFont val="Arial"/>
        <family val="2"/>
        <charset val="204"/>
      </rPr>
      <t/>
    </r>
  </si>
  <si>
    <t>Направа на обратен насип зад подпорни стени от взаимствен изкоп с уплътняване</t>
  </si>
  <si>
    <t>Изкоп с багер на транспорт на земни почви за обратен насип зад стени от депо</t>
  </si>
  <si>
    <t>Направа на насип зад стени с уплътняване</t>
  </si>
  <si>
    <t>Стена H=3,0м (L=20,35m)</t>
  </si>
  <si>
    <t>БЕТОНОВИ ПОДПОРНИ СТЕНИ</t>
  </si>
  <si>
    <t>Стена H=2,5м (L=72,6m)</t>
  </si>
  <si>
    <t>Стена H=1,5м (L=183,7m)</t>
  </si>
  <si>
    <t>Бордюр H=1,0м (L=114.6m)</t>
  </si>
  <si>
    <t>БЕТОНОВА ОБЛИЦОВКА ПО ДЪНОТО И ОТКОСИТЕ</t>
  </si>
  <si>
    <t>СЪОРЪЖЕНИЯ</t>
  </si>
  <si>
    <t xml:space="preserve">Направа и разваляне на кофраж </t>
  </si>
  <si>
    <t>Изработка и монтаж на стоманен парапет</t>
  </si>
  <si>
    <t>Пасарелка при км. 0+634.35</t>
  </si>
  <si>
    <t>Доставка и монтаж жаба-клапа Ф1000 подходяща за заустване под и над вода</t>
  </si>
  <si>
    <t>Доставка и монтаж на стоманена тръба Ф1000/8 L=6</t>
  </si>
  <si>
    <t>Заустване на дере при км. 0+956.49</t>
  </si>
  <si>
    <t>Вибриране на бетона</t>
  </si>
  <si>
    <t>I.</t>
  </si>
  <si>
    <t>II.</t>
  </si>
  <si>
    <t>III.</t>
  </si>
  <si>
    <t>IV.</t>
  </si>
  <si>
    <t>V.</t>
  </si>
  <si>
    <t>Транспорт на земни почви от депо на разстояние 5 км</t>
  </si>
  <si>
    <t>Изсичане на дървета с диаметър до 45 см</t>
  </si>
  <si>
    <t>Изкореняване на единични дървета с диаметър до 45 см</t>
  </si>
  <si>
    <t>Транспорт на армировка от 5 км</t>
  </si>
  <si>
    <t>Транспорт на бетона от 5 км</t>
  </si>
  <si>
    <t>Възложител:  Община Панагюрище</t>
  </si>
  <si>
    <t>Фаза:  Работен проект</t>
  </si>
  <si>
    <t>Доставка и полагане на подложен бетон C12/15</t>
  </si>
  <si>
    <t>Доставка и полагане на подложен бетон C12/15 за стълби</t>
  </si>
  <si>
    <t>Доставка и полагане на бетон C20/25; W0,6; F100</t>
  </si>
  <si>
    <t>Изработка и монтаж на армировка от стомана B-500</t>
  </si>
  <si>
    <t>Изработка и монтаж на армировка от стомана B-500 -N12</t>
  </si>
  <si>
    <t xml:space="preserve">Изработка и монтаж на армировка от стомана B-500 </t>
  </si>
  <si>
    <t xml:space="preserve">КОЛИЧЕСТВЕНО-СТОЙНОСТНА СМЕТКА  </t>
  </si>
  <si>
    <t>Доставка, транспорт, набиване и изваждане на стоманена шпунтова стена с височина 8,00м и L=110м</t>
  </si>
  <si>
    <t>Набиване и изваждане на стоманена шпунтова стена още 6 пъти х110м</t>
  </si>
  <si>
    <t>Обект: Укрепване на коритото на р. Луда Яна в регулационните граници на град Панагюрище</t>
  </si>
  <si>
    <t>Стена H=3,9м (L=342m)</t>
  </si>
  <si>
    <t>Стена H=2,0м (L=111,35m)</t>
  </si>
  <si>
    <t xml:space="preserve">Ед.цена </t>
  </si>
  <si>
    <t xml:space="preserve">Стойност </t>
  </si>
  <si>
    <t xml:space="preserve">                                                 </t>
  </si>
  <si>
    <t>IV Етап от км 2+022 до км 3+001.83 - Под етап от км.0+293,51 до км. 0+979,83</t>
  </si>
  <si>
    <t>СУМА</t>
  </si>
  <si>
    <t>ДДС</t>
  </si>
  <si>
    <t xml:space="preserve">ВСИЧКО ЗА ОБЕКТА </t>
  </si>
  <si>
    <t xml:space="preserve">                           Представляващ: инж. Георги Делчев</t>
  </si>
  <si>
    <t xml:space="preserve">                                            /Управител на "Еко-Хидро-90" ООД/</t>
  </si>
  <si>
    <t>Силно завишена цена.** За 2024 г. средните цени за изсичане са между 60 и 90 лв./бр. в зависимост от наклона.</t>
  </si>
  <si>
    <t>Завишена.** Обичайните цени варират около 120 – 150 лв. на 100 м² (1.20 – 1.50 лв./м²).</t>
  </si>
  <si>
    <t>нормално</t>
  </si>
  <si>
    <t>Силно завишена.** Тъй като материалът е от „взаимствен изкоп“ (т.е. наличен е на обекта и не се купува), 56 лв./м³ за самото уплътняване и разриване е прекомерна цена (нормално: 15–20 лв.).</t>
  </si>
  <si>
    <t>Завишена цена.** През 2024 г. кубик подложен бетон (нисък клас като C12/15) франко бетонов възел е около 95–110 лв.. Заедно с полагането реалната му стойност е около 140–150 лв.</t>
  </si>
  <si>
    <t>Завишена.** Цената на арматурното желязо (материал) на едро през 2024 г. е около 1.40–1.60 лв./кг. Заедно с разхода за заготовка и монтаж (~1.00-1.20 лв./кг), крайната цена следва да е около 2.60 – 3.00 лв./кг. Стойността 3.85 лв. генерира сериозна горница.5Транспорт на армировка от 5 кмт.70.911.75124.09Грешка в концепцията или символична цена. 1.75 лв. на тон за 5 км е твърде малко, но предвид завишената цена за монтаж (позиция 4), тази позиция е пренебрегната от проектанта/изпълнителя.6Барбакани от PVC ф100м'4137.323 023.16Реалистична. Цената покрива материала и бързия му монтаж в кофража.</t>
  </si>
  <si>
    <t>Завишена цена.** Базовата цена за бетон C20/25 през 2024 г. е около 115–130 лв./м³. Дори с добавките за водоплътност (W0.6) и мразоустойчивост (F100) и самото изливане, реалната пазарна цена с полагането е около 160–175 лв./м³. Разликата от 30 лв. на кубик при това количество акумулира сериозен марж.</t>
  </si>
  <si>
    <t>* Изключително надута цена.** 45 лв./м³ за транспорт на едва 5 км е абсурдно висока стойност. Обикновено транспортът с миксер за такова разстояние се таксува по 8–12 лв./м³. Тук има скрито надписване на стойност.</t>
  </si>
  <si>
    <r>
      <t>БРУТАЛНА ГРЕШКА ИЛИ ЗЛОУПОТРЕБА.</t>
    </r>
    <r>
      <rPr>
        <sz val="12"/>
        <rFont val="Times New Roman"/>
        <family val="1"/>
        <charset val="204"/>
      </rPr>
      <t xml:space="preserve"> Цената от </t>
    </r>
    <r>
      <rPr>
        <b/>
        <sz val="7"/>
        <rFont val="Arial"/>
        <family val="2"/>
        <charset val="204"/>
      </rPr>
      <t>260 лв./кг</t>
    </r>
    <r>
      <rPr>
        <sz val="12"/>
        <rFont val="Times New Roman"/>
        <family val="1"/>
        <charset val="204"/>
      </rPr>
      <t xml:space="preserve"> за стоманен парапет е абсурдна. През 2024 г. изработката и монтажът на стандартен или мостов стоманен парапет варира между </t>
    </r>
    <r>
      <rPr>
        <b/>
        <sz val="7"/>
        <rFont val="Arial"/>
        <family val="2"/>
        <charset val="204"/>
      </rPr>
      <t>4.50 и 7.50 лв./кг</t>
    </r>
    <r>
      <rPr>
        <sz val="12"/>
        <rFont val="Times New Roman"/>
        <family val="1"/>
        <charset val="204"/>
      </rPr>
      <t>. Поради тази стойност, за 886 кг парапет са калкулирани 230 хиляди лева, вместо реални ~6 000 лв.19Доставка и монтаж на стоманена тръба Ф1000/8 L=6кг.118510.5012 442.50</t>
    </r>
    <r>
      <rPr>
        <b/>
        <sz val="7"/>
        <rFont val="Arial"/>
        <family val="2"/>
        <charset val="204"/>
      </rPr>
      <t>Завишена.</t>
    </r>
    <r>
      <rPr>
        <sz val="12"/>
        <rFont val="Times New Roman"/>
        <family val="1"/>
        <charset val="204"/>
      </rPr>
      <t xml:space="preserve"> Цената за едрогабаритни заварени тръби с монтаж е около 5.00 – 6.50 лв./кг.</t>
    </r>
  </si>
  <si>
    <t>Основни изводи от критичния преглед:</t>
  </si>
  <si>
    <r>
      <t>1. Критичен марж в бетонните работи:</t>
    </r>
    <r>
      <rPr>
        <sz val="8"/>
        <rFont val="Arial"/>
        <family val="2"/>
        <charset val="204"/>
      </rPr>
      <t xml:space="preserve"> Цената на бетона от 203 лв./м³ и добавеният транспорт от 45 лв./м³ (общо 248 лв./м³ без ДДС за кубик бетон положен на 5 км от възела) е с около </t>
    </r>
    <r>
      <rPr>
        <b/>
        <sz val="8"/>
        <rFont val="Arial"/>
        <family val="2"/>
        <charset val="204"/>
      </rPr>
      <t>30-40% над реалните пазарни нива през 2024 г.</t>
    </r>
    <r>
      <rPr>
        <sz val="8"/>
        <rFont val="Arial"/>
        <family val="2"/>
        <charset val="204"/>
      </rPr>
      <t xml:space="preserve">. При обем от над 10 000 кубика бетон общо за целия обект, това генерира надценка от близо </t>
    </r>
    <r>
      <rPr>
        <b/>
        <sz val="8"/>
        <rFont val="Arial"/>
        <family val="2"/>
        <charset val="204"/>
      </rPr>
      <t>300 000 - 400 000 лв.</t>
    </r>
    <r>
      <rPr>
        <sz val="8"/>
        <rFont val="Arial"/>
        <family val="2"/>
        <charset val="204"/>
      </rPr>
      <t xml:space="preserve"> [1, 2]</t>
    </r>
  </si>
  <si>
    <r>
      <t>2. Абсурдът с парапета (Позиция V-14):</t>
    </r>
    <r>
      <rPr>
        <sz val="8"/>
        <rFont val="Arial"/>
        <family val="2"/>
        <charset val="204"/>
      </rPr>
      <t xml:space="preserve"> Това е най-фрапиращото перо в сметката. Сумата от </t>
    </r>
    <r>
      <rPr>
        <b/>
        <sz val="8"/>
        <rFont val="Arial"/>
        <family val="2"/>
        <charset val="204"/>
      </rPr>
      <t>260 лв. за килограм парапет</t>
    </r>
    <r>
      <rPr>
        <sz val="8"/>
        <rFont val="Arial"/>
        <family val="2"/>
        <charset val="204"/>
      </rPr>
      <t xml:space="preserve"> е или техническа грешка (вероятно объркана мерна единица или заложена цена за линеен метър, но умножена по килограми), или умишлено завишаване. Реалната стойност на това перо трябва да е под </t>
    </r>
    <r>
      <rPr>
        <b/>
        <sz val="8"/>
        <rFont val="Arial"/>
        <family val="2"/>
        <charset val="204"/>
      </rPr>
      <t>6 500 лв.</t>
    </r>
    <r>
      <rPr>
        <sz val="8"/>
        <rFont val="Arial"/>
        <family val="2"/>
        <charset val="204"/>
      </rPr>
      <t xml:space="preserve">, а не </t>
    </r>
    <r>
      <rPr>
        <b/>
        <sz val="8"/>
        <rFont val="Arial"/>
        <family val="2"/>
        <charset val="204"/>
      </rPr>
      <t>230 360 лв.</t>
    </r>
  </si>
  <si>
    <r>
      <t>3. Шпунтови стени:</t>
    </r>
    <r>
      <rPr>
        <sz val="8"/>
        <rFont val="Arial"/>
        <family val="2"/>
        <charset val="204"/>
      </rPr>
      <t xml:space="preserve"> Двата милиона лева, заложени за временно шпунтоване (Раздел I, поз. 6 и 7), са изчислени по горна граница на ценообразуването. Тъй като същата шпунтова стена се пренабива още 6 пъти, първоначалната цена за доставка от 1200 лв./м² е трябвало да бъде оптимизирана в процеса на договаряне.</t>
    </r>
  </si>
  <si>
    <r>
      <t>Надпазарна цена.</t>
    </r>
    <r>
      <rPr>
        <sz val="10"/>
        <rFont val="Times New Roman"/>
        <family val="1"/>
        <charset val="204"/>
      </rPr>
      <t xml:space="preserve"> Нормалният диапазон за механизирано изкореняване през 2024 г. е 120 – 160 лв./бр.</t>
    </r>
  </si>
  <si>
    <r>
      <t>Изключително висок разход.</t>
    </r>
    <r>
      <rPr>
        <sz val="10"/>
        <rFont val="Times New Roman"/>
        <family val="1"/>
        <charset val="204"/>
      </rPr>
      <t xml:space="preserve"> 1200 лв./м² е пикова цена, включваща пълна амортизация/закупуване. Пазарът през 2024 г. за временно шпунтоване е 600 – 850 лв./м².</t>
    </r>
  </si>
  <si>
    <r>
      <t>Висока за материали.</t>
    </r>
    <r>
      <rPr>
        <sz val="10"/>
        <rFont val="Times New Roman"/>
        <family val="1"/>
        <charset val="204"/>
      </rPr>
      <t xml:space="preserve"> 45 лв./м² само за амортизация на кофраж при 5-кратна оборотливост е над средното ниво от ~25-30 лв.</t>
    </r>
  </si>
  <si>
    <r>
      <t>Завишена.</t>
    </r>
    <r>
      <rPr>
        <sz val="10"/>
        <rFont val="Times New Roman"/>
        <family val="1"/>
        <charset val="204"/>
      </rPr>
      <t xml:space="preserve"> Пръскането с кюринг (защитен лак) или поливането с вода обикновено струва между 2.00 и 3.00 лв./м².</t>
    </r>
  </si>
  <si>
    <r>
      <t>Твърде обща.</t>
    </r>
    <r>
      <rPr>
        <sz val="10"/>
        <rFont val="Times New Roman"/>
        <family val="1"/>
        <charset val="204"/>
      </rPr>
      <t xml:space="preserve"> Сумата е заложена общо . Закупуването и наемът на комплект знаци за ВОД обикновено излиза по-евтино.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</si>
</sst>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._-;\-* #,##0.00\ _л_в_._-;_-* &quot;-&quot;??\ _л_в_._-;_-@_-"/>
  </numFmts>
  <fonts count="16" x14ac:knownFonts="1"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7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4FF7D"/>
        <bgColor indexed="64"/>
      </patternFill>
    </fill>
    <fill>
      <patternFill patternType="solid">
        <fgColor rgb="FFA0D66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 applyBorder="0">
      <alignment vertical="center"/>
    </xf>
    <xf numFmtId="164" fontId="7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Continuous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" fontId="0" fillId="0" borderId="1" xfId="0" applyNumberFormat="1" applyBorder="1">
      <alignment vertical="center"/>
    </xf>
    <xf numFmtId="4" fontId="2" fillId="2" borderId="1" xfId="0" applyNumberFormat="1" applyFont="1" applyFill="1" applyBorder="1" applyAlignment="1">
      <alignment horizontal="centerContinuous" vertical="center"/>
    </xf>
    <xf numFmtId="0" fontId="2" fillId="0" borderId="0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>
      <alignment vertical="center"/>
    </xf>
    <xf numFmtId="164" fontId="0" fillId="0" borderId="0" xfId="1" applyFont="1" applyAlignment="1">
      <alignment vertical="center"/>
    </xf>
    <xf numFmtId="164" fontId="0" fillId="0" borderId="1" xfId="1" applyFont="1" applyBorder="1" applyAlignme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64" fontId="0" fillId="0" borderId="14" xfId="1" applyFont="1" applyBorder="1" applyAlignment="1">
      <alignment vertical="center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164" fontId="2" fillId="0" borderId="16" xfId="1" applyFont="1" applyBorder="1" applyAlignment="1">
      <alignment vertical="center"/>
    </xf>
    <xf numFmtId="0" fontId="0" fillId="0" borderId="17" xfId="0" applyBorder="1">
      <alignment vertical="center"/>
    </xf>
    <xf numFmtId="0" fontId="0" fillId="0" borderId="3" xfId="0" applyBorder="1">
      <alignment vertical="center"/>
    </xf>
    <xf numFmtId="164" fontId="0" fillId="0" borderId="18" xfId="1" applyFont="1" applyBorder="1" applyAlignment="1">
      <alignment vertical="center"/>
    </xf>
    <xf numFmtId="4" fontId="0" fillId="0" borderId="0" xfId="0" applyNumberFormat="1">
      <alignment vertical="center"/>
    </xf>
    <xf numFmtId="0" fontId="2" fillId="0" borderId="0" xfId="0" applyFont="1" applyBorder="1" applyAlignment="1">
      <alignment horizontal="right" vertical="center" wrapText="1"/>
    </xf>
    <xf numFmtId="164" fontId="2" fillId="3" borderId="7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vertical="center"/>
    </xf>
    <xf numFmtId="164" fontId="0" fillId="4" borderId="1" xfId="1" applyFont="1" applyFill="1" applyBorder="1" applyAlignment="1">
      <alignment vertical="center"/>
    </xf>
    <xf numFmtId="164" fontId="2" fillId="2" borderId="1" xfId="1" applyFont="1" applyFill="1" applyBorder="1" applyAlignment="1">
      <alignment horizontal="centerContinuous" vertical="center"/>
    </xf>
    <xf numFmtId="164" fontId="8" fillId="0" borderId="1" xfId="1" applyFont="1" applyBorder="1" applyAlignment="1">
      <alignment vertical="center"/>
    </xf>
    <xf numFmtId="164" fontId="8" fillId="0" borderId="19" xfId="1" applyFont="1" applyFill="1" applyBorder="1" applyAlignment="1">
      <alignment vertical="center"/>
    </xf>
    <xf numFmtId="164" fontId="0" fillId="0" borderId="13" xfId="1" applyFont="1" applyBorder="1" applyAlignment="1">
      <alignment vertical="center"/>
    </xf>
    <xf numFmtId="164" fontId="0" fillId="0" borderId="0" xfId="1" applyFont="1" applyBorder="1" applyAlignment="1">
      <alignment vertical="center"/>
    </xf>
    <xf numFmtId="164" fontId="0" fillId="0" borderId="3" xfId="1" applyFont="1" applyBorder="1" applyAlignment="1">
      <alignment vertical="center"/>
    </xf>
    <xf numFmtId="164" fontId="0" fillId="0" borderId="1" xfId="1" applyFont="1" applyFill="1" applyBorder="1" applyAlignment="1">
      <alignment vertical="center"/>
    </xf>
    <xf numFmtId="164" fontId="9" fillId="0" borderId="1" xfId="1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left" vertical="center" indent="1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</cellXfs>
  <cellStyles count="2">
    <cellStyle name="Запетая" xfId="1" builtinId="3"/>
    <cellStyle name="Нормален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7F00"/>
      <rgbColor rgb="00FFEA9C"/>
      <rgbColor rgb="00FFC6CD"/>
      <rgbColor rgb="00A5A5A5"/>
      <rgbColor rgb="00008000"/>
      <rgbColor rgb="00F2F2F2"/>
      <rgbColor rgb="00A6BFDD"/>
      <rgbColor rgb="00800080"/>
      <rgbColor rgb="00C6EFCE"/>
      <rgbColor rgb="00C0C0C0"/>
      <rgbColor rgb="00808080"/>
      <rgbColor rgb="00FEFECC"/>
      <rgbColor rgb="00B2B2B2"/>
      <rgbColor rgb="00F79645"/>
      <rgbColor rgb="004BACC5"/>
      <rgbColor rgb="007F63A2"/>
      <rgbColor rgb="009ABB59"/>
      <rgbColor rgb="00C0504D"/>
      <rgbColor rgb="004F81BD"/>
      <rgbColor rgb="00FABF8F"/>
      <rgbColor rgb="0092CDDC"/>
      <rgbColor rgb="00B2A1C7"/>
      <rgbColor rgb="00C2D69B"/>
      <rgbColor rgb="00D99594"/>
      <rgbColor rgb="0095B3D7"/>
      <rgbColor rgb="00FBD4B4"/>
      <rgbColor rgb="00B6DDE8"/>
      <rgbColor rgb="00CCC0D9"/>
      <rgbColor rgb="00D6E3BC"/>
      <rgbColor rgb="00E5B8B7"/>
      <rgbColor rgb="00B8CCE4"/>
      <rgbColor rgb="00FDE9D9"/>
      <rgbColor rgb="00DAEEF3"/>
      <rgbColor rgb="00E5DFEC"/>
      <rgbColor rgb="00FFCC99"/>
      <rgbColor rgb="00EAF1DD"/>
      <rgbColor rgb="00F2DBDB"/>
      <rgbColor rgb="00DBE5F1"/>
      <rgbColor rgb="007F7F7F"/>
      <rgbColor rgb="00FF9900"/>
      <rgbColor rgb="009C6500"/>
      <rgbColor rgb="009C0006"/>
      <rgbColor rgb="00FA7D00"/>
      <rgbColor rgb="00003366"/>
      <rgbColor rgb="003F3F3F"/>
      <rgbColor rgb="001E497D"/>
      <rgbColor rgb="00006100"/>
      <rgbColor rgb="00993300"/>
      <rgbColor rgb="003F3F7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tabSelected="1" topLeftCell="A12" zoomScaleNormal="100" workbookViewId="0">
      <selection activeCell="G18" sqref="G18"/>
    </sheetView>
  </sheetViews>
  <sheetFormatPr defaultRowHeight="15.5" x14ac:dyDescent="0.35"/>
  <cols>
    <col min="1" max="1" width="5.75" customWidth="1"/>
    <col min="2" max="2" width="58" customWidth="1"/>
    <col min="3" max="3" width="6.5" customWidth="1"/>
    <col min="4" max="4" width="9.25" customWidth="1"/>
    <col min="5" max="5" width="13.08203125" style="24" customWidth="1"/>
    <col min="6" max="6" width="17.33203125" style="24" customWidth="1"/>
    <col min="7" max="7" width="28.33203125" customWidth="1"/>
    <col min="8" max="8" width="18.75" customWidth="1"/>
  </cols>
  <sheetData>
    <row r="1" spans="1:7" ht="15.65" customHeight="1" x14ac:dyDescent="0.35">
      <c r="A1" s="53" t="s">
        <v>64</v>
      </c>
      <c r="B1" s="53"/>
      <c r="C1" s="53"/>
      <c r="D1" s="53"/>
      <c r="E1" s="53"/>
    </row>
    <row r="2" spans="1:7" ht="16.149999999999999" customHeight="1" x14ac:dyDescent="0.35">
      <c r="A2" s="58" t="s">
        <v>70</v>
      </c>
      <c r="B2" s="59"/>
      <c r="C2" s="60"/>
      <c r="D2" s="60"/>
      <c r="E2" s="60"/>
    </row>
    <row r="3" spans="1:7" ht="15.65" customHeight="1" x14ac:dyDescent="0.3">
      <c r="A3" s="55" t="s">
        <v>53</v>
      </c>
      <c r="B3" s="55"/>
      <c r="C3" s="55"/>
      <c r="D3" s="55"/>
    </row>
    <row r="4" spans="1:7" x14ac:dyDescent="0.3">
      <c r="A4" s="56" t="s">
        <v>54</v>
      </c>
      <c r="B4" s="56"/>
      <c r="C4" s="56"/>
      <c r="D4" s="56"/>
    </row>
    <row r="5" spans="1:7" x14ac:dyDescent="0.3">
      <c r="A5" s="20"/>
      <c r="B5" s="20"/>
      <c r="C5" s="20"/>
      <c r="D5" s="20"/>
    </row>
    <row r="6" spans="1:7" x14ac:dyDescent="0.3">
      <c r="A6" s="20"/>
      <c r="B6" s="20"/>
      <c r="C6" s="20"/>
      <c r="D6" s="20"/>
    </row>
    <row r="7" spans="1:7" ht="19.149999999999999" customHeight="1" x14ac:dyDescent="0.35">
      <c r="A7" s="57" t="s">
        <v>61</v>
      </c>
      <c r="B7" s="57"/>
      <c r="C7" s="57"/>
      <c r="D7" s="57"/>
    </row>
    <row r="8" spans="1:7" ht="17.5" customHeight="1" thickBot="1" x14ac:dyDescent="0.4">
      <c r="A8" s="4"/>
      <c r="B8" s="4"/>
      <c r="C8" s="4"/>
      <c r="D8" s="4"/>
    </row>
    <row r="9" spans="1:7" ht="21" customHeight="1" x14ac:dyDescent="0.35">
      <c r="A9" s="11" t="s">
        <v>0</v>
      </c>
      <c r="B9" s="12" t="s">
        <v>2</v>
      </c>
      <c r="C9" s="12" t="s">
        <v>1</v>
      </c>
      <c r="D9" s="12" t="s">
        <v>3</v>
      </c>
      <c r="E9" s="37" t="s">
        <v>67</v>
      </c>
      <c r="F9" s="12" t="s">
        <v>68</v>
      </c>
    </row>
    <row r="10" spans="1:7" ht="16.899999999999999" customHeight="1" x14ac:dyDescent="0.35">
      <c r="A10" s="13" t="s">
        <v>43</v>
      </c>
      <c r="B10" s="7" t="s">
        <v>12</v>
      </c>
      <c r="C10" s="8"/>
      <c r="D10" s="8"/>
      <c r="E10" s="38"/>
      <c r="F10" s="8"/>
    </row>
    <row r="11" spans="1:7" x14ac:dyDescent="0.35">
      <c r="A11" s="14">
        <v>1</v>
      </c>
      <c r="B11" s="3" t="s">
        <v>49</v>
      </c>
      <c r="C11" s="5" t="s">
        <v>9</v>
      </c>
      <c r="D11" s="18">
        <v>140</v>
      </c>
      <c r="E11" s="25">
        <v>188</v>
      </c>
      <c r="F11" s="25">
        <f>ROUND(D11*E11,2)</f>
        <v>26320</v>
      </c>
      <c r="G11" s="61" t="s">
        <v>76</v>
      </c>
    </row>
    <row r="12" spans="1:7" x14ac:dyDescent="0.35">
      <c r="A12" s="14">
        <v>2</v>
      </c>
      <c r="B12" s="3" t="s">
        <v>50</v>
      </c>
      <c r="C12" s="1" t="s">
        <v>9</v>
      </c>
      <c r="D12" s="18">
        <v>35</v>
      </c>
      <c r="E12" s="25">
        <v>275</v>
      </c>
      <c r="F12" s="25">
        <f t="shared" ref="F12:F37" si="0">ROUND(D12*E12,2)</f>
        <v>9625</v>
      </c>
      <c r="G12" s="62" t="s">
        <v>89</v>
      </c>
    </row>
    <row r="13" spans="1:7" ht="18.5" x14ac:dyDescent="0.35">
      <c r="A13" s="14">
        <v>3</v>
      </c>
      <c r="B13" s="3" t="s">
        <v>10</v>
      </c>
      <c r="C13" s="1" t="s">
        <v>20</v>
      </c>
      <c r="D13" s="18">
        <v>21</v>
      </c>
      <c r="E13" s="25">
        <v>257</v>
      </c>
      <c r="F13" s="25">
        <f t="shared" si="0"/>
        <v>5397</v>
      </c>
      <c r="G13" s="61" t="s">
        <v>77</v>
      </c>
    </row>
    <row r="14" spans="1:7" x14ac:dyDescent="0.35">
      <c r="A14" s="14">
        <v>4</v>
      </c>
      <c r="B14" s="3" t="s">
        <v>14</v>
      </c>
      <c r="C14" s="1" t="s">
        <v>11</v>
      </c>
      <c r="D14" s="18">
        <v>126</v>
      </c>
      <c r="E14" s="25">
        <v>275</v>
      </c>
      <c r="F14" s="25">
        <f t="shared" si="0"/>
        <v>34650</v>
      </c>
      <c r="G14" s="61" t="s">
        <v>78</v>
      </c>
    </row>
    <row r="15" spans="1:7" x14ac:dyDescent="0.35">
      <c r="A15" s="14">
        <v>5</v>
      </c>
      <c r="B15" s="3" t="s">
        <v>16</v>
      </c>
      <c r="C15" s="1" t="s">
        <v>8</v>
      </c>
      <c r="D15" s="18">
        <v>686</v>
      </c>
      <c r="E15" s="39">
        <v>5</v>
      </c>
      <c r="F15" s="25">
        <f t="shared" si="0"/>
        <v>3430</v>
      </c>
      <c r="G15" s="61" t="s">
        <v>78</v>
      </c>
    </row>
    <row r="16" spans="1:7" ht="31" x14ac:dyDescent="0.35">
      <c r="A16" s="14">
        <v>6</v>
      </c>
      <c r="B16" s="3" t="s">
        <v>62</v>
      </c>
      <c r="C16" s="1" t="s">
        <v>5</v>
      </c>
      <c r="D16" s="18">
        <v>880</v>
      </c>
      <c r="E16" s="39">
        <v>1200</v>
      </c>
      <c r="F16" s="25">
        <f t="shared" si="0"/>
        <v>1056000</v>
      </c>
      <c r="G16" s="62" t="s">
        <v>90</v>
      </c>
    </row>
    <row r="17" spans="1:8" ht="32.5" customHeight="1" x14ac:dyDescent="0.35">
      <c r="A17" s="14">
        <v>7</v>
      </c>
      <c r="B17" s="3" t="s">
        <v>63</v>
      </c>
      <c r="C17" s="1" t="s">
        <v>5</v>
      </c>
      <c r="D17" s="18">
        <v>5280</v>
      </c>
      <c r="E17" s="39">
        <v>202.3</v>
      </c>
      <c r="F17" s="25">
        <f t="shared" si="0"/>
        <v>1068144</v>
      </c>
      <c r="G17" s="61"/>
    </row>
    <row r="18" spans="1:8" x14ac:dyDescent="0.35">
      <c r="A18" s="14">
        <v>8</v>
      </c>
      <c r="B18" s="3" t="s">
        <v>22</v>
      </c>
      <c r="C18" s="1" t="s">
        <v>9</v>
      </c>
      <c r="D18" s="18">
        <v>1</v>
      </c>
      <c r="E18" s="25">
        <v>3000</v>
      </c>
      <c r="F18" s="25">
        <f t="shared" si="0"/>
        <v>3000</v>
      </c>
      <c r="G18" s="62" t="s">
        <v>93</v>
      </c>
    </row>
    <row r="19" spans="1:8" x14ac:dyDescent="0.35">
      <c r="A19" s="15" t="s">
        <v>44</v>
      </c>
      <c r="B19" s="9" t="s">
        <v>13</v>
      </c>
      <c r="C19" s="10"/>
      <c r="D19" s="19"/>
      <c r="E19" s="40"/>
      <c r="F19" s="19"/>
      <c r="G19" s="61"/>
    </row>
    <row r="20" spans="1:8" ht="18.5" x14ac:dyDescent="0.35">
      <c r="A20" s="14">
        <v>1</v>
      </c>
      <c r="B20" s="3" t="s">
        <v>23</v>
      </c>
      <c r="C20" s="5" t="s">
        <v>4</v>
      </c>
      <c r="D20" s="18">
        <v>17300</v>
      </c>
      <c r="E20" s="25">
        <v>11.44</v>
      </c>
      <c r="F20" s="25">
        <f t="shared" si="0"/>
        <v>197912</v>
      </c>
      <c r="G20" s="61"/>
    </row>
    <row r="21" spans="1:8" ht="31" x14ac:dyDescent="0.35">
      <c r="A21" s="14">
        <v>2</v>
      </c>
      <c r="B21" s="3" t="s">
        <v>21</v>
      </c>
      <c r="C21" s="1" t="s">
        <v>4</v>
      </c>
      <c r="D21" s="18">
        <v>1900</v>
      </c>
      <c r="E21" s="47">
        <v>46.2</v>
      </c>
      <c r="F21" s="25">
        <f t="shared" si="0"/>
        <v>87780</v>
      </c>
      <c r="G21" s="61"/>
      <c r="H21" s="35"/>
    </row>
    <row r="22" spans="1:8" ht="31" x14ac:dyDescent="0.35">
      <c r="A22" s="14">
        <v>3</v>
      </c>
      <c r="B22" s="3" t="s">
        <v>24</v>
      </c>
      <c r="C22" s="1" t="s">
        <v>25</v>
      </c>
      <c r="D22" s="18">
        <v>2500</v>
      </c>
      <c r="E22" s="25">
        <v>56</v>
      </c>
      <c r="F22" s="25">
        <f t="shared" si="0"/>
        <v>140000</v>
      </c>
      <c r="G22" s="61" t="s">
        <v>79</v>
      </c>
    </row>
    <row r="23" spans="1:8" ht="31" x14ac:dyDescent="0.35">
      <c r="A23" s="14">
        <v>4</v>
      </c>
      <c r="B23" s="3" t="s">
        <v>26</v>
      </c>
      <c r="C23" s="1" t="s">
        <v>25</v>
      </c>
      <c r="D23" s="18">
        <v>20400</v>
      </c>
      <c r="E23" s="25">
        <v>12.55</v>
      </c>
      <c r="F23" s="25">
        <f t="shared" si="0"/>
        <v>256020</v>
      </c>
      <c r="G23" s="61"/>
      <c r="H23" s="35"/>
    </row>
    <row r="24" spans="1:8" ht="31" x14ac:dyDescent="0.35">
      <c r="A24" s="14">
        <v>5</v>
      </c>
      <c r="B24" s="3" t="s">
        <v>27</v>
      </c>
      <c r="C24" s="1" t="s">
        <v>25</v>
      </c>
      <c r="D24" s="18">
        <v>2700</v>
      </c>
      <c r="E24" s="25">
        <v>11.44</v>
      </c>
      <c r="F24" s="25">
        <f t="shared" si="0"/>
        <v>30888</v>
      </c>
      <c r="G24" s="61"/>
      <c r="H24" s="35"/>
    </row>
    <row r="25" spans="1:8" x14ac:dyDescent="0.35">
      <c r="A25" s="14">
        <v>6</v>
      </c>
      <c r="B25" s="3" t="s">
        <v>48</v>
      </c>
      <c r="C25" s="1" t="s">
        <v>7</v>
      </c>
      <c r="D25" s="18">
        <v>5130</v>
      </c>
      <c r="E25" s="25">
        <f>5*0.35</f>
        <v>1.75</v>
      </c>
      <c r="F25" s="25">
        <f t="shared" si="0"/>
        <v>8977.5</v>
      </c>
      <c r="G25" s="61"/>
    </row>
    <row r="26" spans="1:8" ht="18.5" x14ac:dyDescent="0.35">
      <c r="A26" s="14">
        <v>7</v>
      </c>
      <c r="B26" s="3" t="s">
        <v>28</v>
      </c>
      <c r="C26" s="1" t="s">
        <v>25</v>
      </c>
      <c r="D26" s="18">
        <v>2700</v>
      </c>
      <c r="E26" s="25">
        <f>+E23</f>
        <v>12.55</v>
      </c>
      <c r="F26" s="25">
        <f t="shared" si="0"/>
        <v>33885</v>
      </c>
      <c r="G26" s="61"/>
    </row>
    <row r="27" spans="1:8" x14ac:dyDescent="0.35">
      <c r="A27" s="16" t="s">
        <v>45</v>
      </c>
      <c r="B27" s="17" t="s">
        <v>34</v>
      </c>
      <c r="C27" s="10"/>
      <c r="D27" s="19"/>
      <c r="E27" s="40"/>
      <c r="F27" s="19"/>
      <c r="G27" s="61"/>
    </row>
    <row r="28" spans="1:8" ht="18.5" x14ac:dyDescent="0.35">
      <c r="A28" s="14">
        <v>1</v>
      </c>
      <c r="B28" s="3" t="s">
        <v>55</v>
      </c>
      <c r="C28" s="5" t="s">
        <v>4</v>
      </c>
      <c r="D28" s="18">
        <v>1260</v>
      </c>
      <c r="E28" s="41">
        <v>176</v>
      </c>
      <c r="F28" s="25">
        <f t="shared" si="0"/>
        <v>221760</v>
      </c>
      <c r="G28" s="61" t="s">
        <v>80</v>
      </c>
    </row>
    <row r="29" spans="1:8" ht="18.5" x14ac:dyDescent="0.35">
      <c r="A29" s="14">
        <v>2</v>
      </c>
      <c r="B29" s="3" t="s">
        <v>17</v>
      </c>
      <c r="C29" s="1" t="s">
        <v>5</v>
      </c>
      <c r="D29" s="18">
        <v>81</v>
      </c>
      <c r="E29" s="41">
        <v>45</v>
      </c>
      <c r="F29" s="25">
        <f t="shared" si="0"/>
        <v>3645</v>
      </c>
      <c r="G29" s="61"/>
    </row>
    <row r="30" spans="1:8" ht="18.5" x14ac:dyDescent="0.35">
      <c r="A30" s="14">
        <v>3</v>
      </c>
      <c r="B30" s="3" t="s">
        <v>18</v>
      </c>
      <c r="C30" s="1" t="s">
        <v>5</v>
      </c>
      <c r="D30" s="18">
        <v>320</v>
      </c>
      <c r="E30" s="41">
        <v>30</v>
      </c>
      <c r="F30" s="25">
        <f t="shared" si="0"/>
        <v>9600</v>
      </c>
      <c r="G30" s="62" t="s">
        <v>91</v>
      </c>
    </row>
    <row r="31" spans="1:8" x14ac:dyDescent="0.35">
      <c r="A31" s="14">
        <v>4</v>
      </c>
      <c r="B31" s="3" t="s">
        <v>58</v>
      </c>
      <c r="C31" s="1" t="s">
        <v>6</v>
      </c>
      <c r="D31" s="18">
        <v>70910</v>
      </c>
      <c r="E31" s="42">
        <v>3.85</v>
      </c>
      <c r="F31" s="25">
        <f t="shared" si="0"/>
        <v>273003.5</v>
      </c>
      <c r="G31" s="61"/>
    </row>
    <row r="32" spans="1:8" x14ac:dyDescent="0.35">
      <c r="A32" s="14">
        <v>5</v>
      </c>
      <c r="B32" s="3" t="s">
        <v>51</v>
      </c>
      <c r="C32" s="1" t="s">
        <v>7</v>
      </c>
      <c r="D32" s="18">
        <v>70.91</v>
      </c>
      <c r="E32" s="41">
        <f>5*0.35</f>
        <v>1.75</v>
      </c>
      <c r="F32" s="25">
        <f t="shared" si="0"/>
        <v>124.09</v>
      </c>
      <c r="G32" s="61"/>
    </row>
    <row r="33" spans="1:7" x14ac:dyDescent="0.35">
      <c r="A33" s="14">
        <v>6</v>
      </c>
      <c r="B33" s="3" t="s">
        <v>15</v>
      </c>
      <c r="C33" s="1" t="s">
        <v>8</v>
      </c>
      <c r="D33" s="18">
        <v>413</v>
      </c>
      <c r="E33" s="41">
        <v>7.32</v>
      </c>
      <c r="F33" s="25">
        <f t="shared" si="0"/>
        <v>3023.16</v>
      </c>
      <c r="G33" s="61" t="s">
        <v>81</v>
      </c>
    </row>
    <row r="34" spans="1:7" ht="18.5" x14ac:dyDescent="0.35">
      <c r="A34" s="14">
        <v>7</v>
      </c>
      <c r="B34" s="3" t="s">
        <v>57</v>
      </c>
      <c r="C34" s="1" t="s">
        <v>4</v>
      </c>
      <c r="D34" s="18">
        <v>4293</v>
      </c>
      <c r="E34" s="41">
        <v>203</v>
      </c>
      <c r="F34" s="25">
        <f t="shared" si="0"/>
        <v>871479</v>
      </c>
      <c r="G34" s="61" t="s">
        <v>82</v>
      </c>
    </row>
    <row r="35" spans="1:7" ht="18.5" x14ac:dyDescent="0.35">
      <c r="A35" s="14">
        <v>8</v>
      </c>
      <c r="B35" s="3" t="s">
        <v>52</v>
      </c>
      <c r="C35" s="1" t="s">
        <v>4</v>
      </c>
      <c r="D35" s="18">
        <v>4293</v>
      </c>
      <c r="E35" s="41">
        <v>45</v>
      </c>
      <c r="F35" s="25">
        <f t="shared" si="0"/>
        <v>193185</v>
      </c>
      <c r="G35" s="61" t="s">
        <v>83</v>
      </c>
    </row>
    <row r="36" spans="1:7" ht="18.5" x14ac:dyDescent="0.35">
      <c r="A36" s="14">
        <v>9</v>
      </c>
      <c r="B36" s="3" t="s">
        <v>42</v>
      </c>
      <c r="C36" s="1" t="s">
        <v>4</v>
      </c>
      <c r="D36" s="18">
        <v>4293</v>
      </c>
      <c r="E36" s="41">
        <v>2.75</v>
      </c>
      <c r="F36" s="25">
        <f t="shared" si="0"/>
        <v>11805.75</v>
      </c>
      <c r="G36" s="61"/>
    </row>
    <row r="37" spans="1:7" ht="18.5" x14ac:dyDescent="0.35">
      <c r="A37" s="14">
        <v>10</v>
      </c>
      <c r="B37" s="3" t="s">
        <v>19</v>
      </c>
      <c r="C37" s="1" t="s">
        <v>5</v>
      </c>
      <c r="D37" s="18">
        <v>11505</v>
      </c>
      <c r="E37" s="41">
        <v>4.83</v>
      </c>
      <c r="F37" s="25">
        <f t="shared" si="0"/>
        <v>55569.15</v>
      </c>
      <c r="G37" s="62" t="s">
        <v>92</v>
      </c>
    </row>
    <row r="38" spans="1:7" x14ac:dyDescent="0.35">
      <c r="A38" s="16" t="s">
        <v>46</v>
      </c>
      <c r="B38" s="17" t="s">
        <v>30</v>
      </c>
      <c r="C38" s="10"/>
      <c r="D38" s="19"/>
      <c r="E38" s="40"/>
      <c r="F38" s="19"/>
      <c r="G38" s="61"/>
    </row>
    <row r="39" spans="1:7" x14ac:dyDescent="0.35">
      <c r="A39" s="51" t="s">
        <v>65</v>
      </c>
      <c r="B39" s="52"/>
      <c r="C39" s="6"/>
      <c r="D39" s="22"/>
      <c r="E39" s="25"/>
      <c r="F39" s="25"/>
      <c r="G39" s="61"/>
    </row>
    <row r="40" spans="1:7" ht="18.5" x14ac:dyDescent="0.35">
      <c r="A40" s="14">
        <v>1</v>
      </c>
      <c r="B40" s="3" t="s">
        <v>17</v>
      </c>
      <c r="C40" s="1" t="s">
        <v>5</v>
      </c>
      <c r="D40" s="18">
        <v>1198</v>
      </c>
      <c r="E40" s="25">
        <f>+E29</f>
        <v>45</v>
      </c>
      <c r="F40" s="25">
        <f t="shared" ref="F40:F81" si="1">ROUND(D40*E40,2)</f>
        <v>53910</v>
      </c>
      <c r="G40" s="61"/>
    </row>
    <row r="41" spans="1:7" ht="18.5" x14ac:dyDescent="0.35">
      <c r="A41" s="14">
        <v>2</v>
      </c>
      <c r="B41" s="3" t="s">
        <v>18</v>
      </c>
      <c r="C41" s="1" t="s">
        <v>5</v>
      </c>
      <c r="D41" s="18">
        <v>3283</v>
      </c>
      <c r="E41" s="25">
        <f>+E30</f>
        <v>30</v>
      </c>
      <c r="F41" s="25">
        <f t="shared" si="1"/>
        <v>98490</v>
      </c>
      <c r="G41" s="61"/>
    </row>
    <row r="42" spans="1:7" x14ac:dyDescent="0.35">
      <c r="A42" s="14">
        <v>3</v>
      </c>
      <c r="B42" s="3" t="s">
        <v>59</v>
      </c>
      <c r="C42" s="1" t="s">
        <v>6</v>
      </c>
      <c r="D42" s="18">
        <v>3036</v>
      </c>
      <c r="E42" s="25">
        <f>+E31</f>
        <v>3.85</v>
      </c>
      <c r="F42" s="25">
        <f t="shared" si="1"/>
        <v>11688.6</v>
      </c>
      <c r="G42" s="61"/>
    </row>
    <row r="43" spans="1:7" x14ac:dyDescent="0.35">
      <c r="A43" s="14">
        <v>4</v>
      </c>
      <c r="B43" s="3" t="s">
        <v>15</v>
      </c>
      <c r="C43" s="1" t="s">
        <v>8</v>
      </c>
      <c r="D43" s="18">
        <v>383</v>
      </c>
      <c r="E43" s="25">
        <f>+E33</f>
        <v>7.32</v>
      </c>
      <c r="F43" s="25">
        <f t="shared" si="1"/>
        <v>2803.56</v>
      </c>
      <c r="G43" s="61"/>
    </row>
    <row r="44" spans="1:7" ht="18.5" x14ac:dyDescent="0.35">
      <c r="A44" s="14">
        <v>5</v>
      </c>
      <c r="B44" s="3" t="s">
        <v>57</v>
      </c>
      <c r="C44" s="1" t="s">
        <v>4</v>
      </c>
      <c r="D44" s="18">
        <v>3793</v>
      </c>
      <c r="E44" s="25">
        <f>+E34</f>
        <v>203</v>
      </c>
      <c r="F44" s="25">
        <f t="shared" si="1"/>
        <v>769979</v>
      </c>
      <c r="G44" s="61"/>
    </row>
    <row r="45" spans="1:7" ht="18.5" x14ac:dyDescent="0.35">
      <c r="A45" s="14">
        <v>6</v>
      </c>
      <c r="B45" s="3" t="s">
        <v>52</v>
      </c>
      <c r="C45" s="1" t="s">
        <v>4</v>
      </c>
      <c r="D45" s="18">
        <v>3793</v>
      </c>
      <c r="E45" s="25">
        <f>+E35</f>
        <v>45</v>
      </c>
      <c r="F45" s="25">
        <f t="shared" si="1"/>
        <v>170685</v>
      </c>
      <c r="G45" s="61"/>
    </row>
    <row r="46" spans="1:7" ht="18.5" x14ac:dyDescent="0.35">
      <c r="A46" s="14">
        <v>7</v>
      </c>
      <c r="B46" s="3" t="s">
        <v>42</v>
      </c>
      <c r="C46" s="1" t="s">
        <v>4</v>
      </c>
      <c r="D46" s="18">
        <v>3793</v>
      </c>
      <c r="E46" s="25">
        <f>+E36</f>
        <v>2.75</v>
      </c>
      <c r="F46" s="25">
        <f t="shared" si="1"/>
        <v>10430.75</v>
      </c>
      <c r="G46" s="61"/>
    </row>
    <row r="47" spans="1:7" x14ac:dyDescent="0.35">
      <c r="A47" s="51" t="s">
        <v>29</v>
      </c>
      <c r="B47" s="52"/>
      <c r="C47" s="2"/>
      <c r="D47" s="22"/>
      <c r="E47" s="25"/>
      <c r="F47" s="25">
        <f t="shared" si="1"/>
        <v>0</v>
      </c>
      <c r="G47" s="61"/>
    </row>
    <row r="48" spans="1:7" ht="18.5" x14ac:dyDescent="0.35">
      <c r="A48" s="14">
        <v>8</v>
      </c>
      <c r="B48" s="3" t="s">
        <v>17</v>
      </c>
      <c r="C48" s="1" t="s">
        <v>5</v>
      </c>
      <c r="D48" s="18">
        <v>62</v>
      </c>
      <c r="E48" s="25">
        <f t="shared" ref="E48:E54" si="2">+E40</f>
        <v>45</v>
      </c>
      <c r="F48" s="25">
        <f t="shared" si="1"/>
        <v>2790</v>
      </c>
      <c r="G48" s="61"/>
    </row>
    <row r="49" spans="1:7" ht="18.5" x14ac:dyDescent="0.35">
      <c r="A49" s="14">
        <v>9</v>
      </c>
      <c r="B49" s="3" t="s">
        <v>18</v>
      </c>
      <c r="C49" s="1" t="s">
        <v>5</v>
      </c>
      <c r="D49" s="18">
        <v>166</v>
      </c>
      <c r="E49" s="25">
        <f>+E30</f>
        <v>30</v>
      </c>
      <c r="F49" s="25">
        <f t="shared" si="1"/>
        <v>4980</v>
      </c>
      <c r="G49" s="61"/>
    </row>
    <row r="50" spans="1:7" x14ac:dyDescent="0.35">
      <c r="A50" s="14">
        <v>10</v>
      </c>
      <c r="B50" s="3" t="s">
        <v>59</v>
      </c>
      <c r="C50" s="1" t="s">
        <v>6</v>
      </c>
      <c r="D50" s="18">
        <v>185</v>
      </c>
      <c r="E50" s="25">
        <f t="shared" si="2"/>
        <v>3.85</v>
      </c>
      <c r="F50" s="25">
        <f t="shared" si="1"/>
        <v>712.25</v>
      </c>
      <c r="G50" s="61"/>
    </row>
    <row r="51" spans="1:7" x14ac:dyDescent="0.35">
      <c r="A51" s="14">
        <v>11</v>
      </c>
      <c r="B51" s="3" t="s">
        <v>15</v>
      </c>
      <c r="C51" s="1" t="s">
        <v>8</v>
      </c>
      <c r="D51" s="18">
        <v>23</v>
      </c>
      <c r="E51" s="25">
        <f t="shared" si="2"/>
        <v>7.32</v>
      </c>
      <c r="F51" s="25">
        <f t="shared" si="1"/>
        <v>168.36</v>
      </c>
      <c r="G51" s="61"/>
    </row>
    <row r="52" spans="1:7" ht="18.5" x14ac:dyDescent="0.35">
      <c r="A52" s="14">
        <v>12</v>
      </c>
      <c r="B52" s="3" t="s">
        <v>57</v>
      </c>
      <c r="C52" s="1" t="s">
        <v>4</v>
      </c>
      <c r="D52" s="18">
        <v>180</v>
      </c>
      <c r="E52" s="25">
        <f t="shared" si="2"/>
        <v>203</v>
      </c>
      <c r="F52" s="25">
        <f t="shared" si="1"/>
        <v>36540</v>
      </c>
      <c r="G52" s="61"/>
    </row>
    <row r="53" spans="1:7" ht="18.5" x14ac:dyDescent="0.35">
      <c r="A53" s="14">
        <v>13</v>
      </c>
      <c r="B53" s="3" t="s">
        <v>52</v>
      </c>
      <c r="C53" s="1" t="s">
        <v>4</v>
      </c>
      <c r="D53" s="18">
        <f>D52</f>
        <v>180</v>
      </c>
      <c r="E53" s="25">
        <f t="shared" si="2"/>
        <v>45</v>
      </c>
      <c r="F53" s="25">
        <f t="shared" si="1"/>
        <v>8100</v>
      </c>
      <c r="G53" s="61"/>
    </row>
    <row r="54" spans="1:7" ht="18.5" x14ac:dyDescent="0.35">
      <c r="A54" s="14">
        <v>14</v>
      </c>
      <c r="B54" s="3" t="s">
        <v>42</v>
      </c>
      <c r="C54" s="1" t="s">
        <v>4</v>
      </c>
      <c r="D54" s="18">
        <f>D53</f>
        <v>180</v>
      </c>
      <c r="E54" s="25">
        <f t="shared" si="2"/>
        <v>2.75</v>
      </c>
      <c r="F54" s="25">
        <f t="shared" si="1"/>
        <v>495</v>
      </c>
      <c r="G54" s="61"/>
    </row>
    <row r="55" spans="1:7" x14ac:dyDescent="0.35">
      <c r="A55" s="51" t="s">
        <v>31</v>
      </c>
      <c r="B55" s="52"/>
      <c r="C55" s="2"/>
      <c r="D55" s="22"/>
      <c r="E55" s="25"/>
      <c r="F55" s="25">
        <f t="shared" si="1"/>
        <v>0</v>
      </c>
      <c r="G55" s="61"/>
    </row>
    <row r="56" spans="1:7" ht="18.5" x14ac:dyDescent="0.35">
      <c r="A56" s="14">
        <v>15</v>
      </c>
      <c r="B56" s="3" t="s">
        <v>17</v>
      </c>
      <c r="C56" s="1" t="s">
        <v>5</v>
      </c>
      <c r="D56" s="18">
        <v>171</v>
      </c>
      <c r="E56" s="25">
        <f>+E48</f>
        <v>45</v>
      </c>
      <c r="F56" s="25">
        <f t="shared" si="1"/>
        <v>7695</v>
      </c>
      <c r="G56" s="61"/>
    </row>
    <row r="57" spans="1:7" ht="18.5" x14ac:dyDescent="0.35">
      <c r="A57" s="14">
        <v>16</v>
      </c>
      <c r="B57" s="3" t="s">
        <v>18</v>
      </c>
      <c r="C57" s="1" t="s">
        <v>5</v>
      </c>
      <c r="D57" s="18">
        <v>500</v>
      </c>
      <c r="E57" s="25">
        <f>+E49</f>
        <v>30</v>
      </c>
      <c r="F57" s="25">
        <f t="shared" si="1"/>
        <v>15000</v>
      </c>
      <c r="G57" s="61"/>
    </row>
    <row r="58" spans="1:7" x14ac:dyDescent="0.35">
      <c r="A58" s="14">
        <v>17</v>
      </c>
      <c r="B58" s="3" t="s">
        <v>59</v>
      </c>
      <c r="C58" s="1" t="s">
        <v>6</v>
      </c>
      <c r="D58" s="18">
        <v>650</v>
      </c>
      <c r="E58" s="25">
        <f>+E42</f>
        <v>3.85</v>
      </c>
      <c r="F58" s="25">
        <f t="shared" si="1"/>
        <v>2502.5</v>
      </c>
      <c r="G58" s="61"/>
    </row>
    <row r="59" spans="1:7" ht="18.5" x14ac:dyDescent="0.35">
      <c r="A59" s="14">
        <v>18</v>
      </c>
      <c r="B59" s="3" t="s">
        <v>57</v>
      </c>
      <c r="C59" s="1" t="s">
        <v>4</v>
      </c>
      <c r="D59" s="18">
        <v>415</v>
      </c>
      <c r="E59" s="25">
        <f>+E34</f>
        <v>203</v>
      </c>
      <c r="F59" s="25">
        <f t="shared" si="1"/>
        <v>84245</v>
      </c>
      <c r="G59" s="61"/>
    </row>
    <row r="60" spans="1:7" ht="18.5" x14ac:dyDescent="0.35">
      <c r="A60" s="14">
        <v>19</v>
      </c>
      <c r="B60" s="3" t="s">
        <v>52</v>
      </c>
      <c r="C60" s="1" t="s">
        <v>4</v>
      </c>
      <c r="D60" s="18">
        <f>D59</f>
        <v>415</v>
      </c>
      <c r="E60" s="25">
        <f>+E45</f>
        <v>45</v>
      </c>
      <c r="F60" s="25">
        <f t="shared" si="1"/>
        <v>18675</v>
      </c>
      <c r="G60" s="61"/>
    </row>
    <row r="61" spans="1:7" ht="18.5" x14ac:dyDescent="0.35">
      <c r="A61" s="14">
        <v>20</v>
      </c>
      <c r="B61" s="3" t="s">
        <v>42</v>
      </c>
      <c r="C61" s="1" t="s">
        <v>4</v>
      </c>
      <c r="D61" s="18">
        <f>D60</f>
        <v>415</v>
      </c>
      <c r="E61" s="25">
        <f>+E36</f>
        <v>2.75</v>
      </c>
      <c r="F61" s="25">
        <f t="shared" si="1"/>
        <v>1141.25</v>
      </c>
      <c r="G61" s="61"/>
    </row>
    <row r="62" spans="1:7" x14ac:dyDescent="0.35">
      <c r="A62" s="51" t="s">
        <v>66</v>
      </c>
      <c r="B62" s="52"/>
      <c r="C62" s="2"/>
      <c r="D62" s="22"/>
      <c r="E62" s="25"/>
      <c r="F62" s="25">
        <f t="shared" si="1"/>
        <v>0</v>
      </c>
      <c r="G62" s="61"/>
    </row>
    <row r="63" spans="1:7" ht="18.5" x14ac:dyDescent="0.35">
      <c r="A63" s="14">
        <v>21</v>
      </c>
      <c r="B63" s="3" t="s">
        <v>17</v>
      </c>
      <c r="C63" s="1" t="s">
        <v>5</v>
      </c>
      <c r="D63" s="18">
        <v>211</v>
      </c>
      <c r="E63" s="25">
        <f>+E29</f>
        <v>45</v>
      </c>
      <c r="F63" s="25">
        <f t="shared" si="1"/>
        <v>9495</v>
      </c>
      <c r="G63" s="61"/>
    </row>
    <row r="64" spans="1:7" ht="18.5" x14ac:dyDescent="0.35">
      <c r="A64" s="14">
        <v>22</v>
      </c>
      <c r="B64" s="3" t="s">
        <v>18</v>
      </c>
      <c r="C64" s="1" t="s">
        <v>5</v>
      </c>
      <c r="D64" s="18">
        <v>635</v>
      </c>
      <c r="E64" s="25">
        <f>+E30</f>
        <v>30</v>
      </c>
      <c r="F64" s="25">
        <f t="shared" si="1"/>
        <v>19050</v>
      </c>
      <c r="G64" s="61"/>
    </row>
    <row r="65" spans="1:7" x14ac:dyDescent="0.35">
      <c r="A65" s="14">
        <v>23</v>
      </c>
      <c r="B65" s="3" t="s">
        <v>59</v>
      </c>
      <c r="C65" s="1" t="s">
        <v>6</v>
      </c>
      <c r="D65" s="18">
        <v>995</v>
      </c>
      <c r="E65" s="25">
        <f>+E42</f>
        <v>3.85</v>
      </c>
      <c r="F65" s="25">
        <f t="shared" si="1"/>
        <v>3830.75</v>
      </c>
      <c r="G65" s="61"/>
    </row>
    <row r="66" spans="1:7" ht="18.5" x14ac:dyDescent="0.35">
      <c r="A66" s="14">
        <v>24</v>
      </c>
      <c r="B66" s="3" t="s">
        <v>57</v>
      </c>
      <c r="C66" s="1" t="s">
        <v>4</v>
      </c>
      <c r="D66" s="18">
        <v>530</v>
      </c>
      <c r="E66" s="25">
        <f>+E34</f>
        <v>203</v>
      </c>
      <c r="F66" s="25">
        <f t="shared" si="1"/>
        <v>107590</v>
      </c>
      <c r="G66" s="61"/>
    </row>
    <row r="67" spans="1:7" ht="18.5" x14ac:dyDescent="0.35">
      <c r="A67" s="14">
        <v>25</v>
      </c>
      <c r="B67" s="3" t="s">
        <v>52</v>
      </c>
      <c r="C67" s="1" t="s">
        <v>4</v>
      </c>
      <c r="D67" s="18">
        <f>D66</f>
        <v>530</v>
      </c>
      <c r="E67" s="25">
        <f>+E35</f>
        <v>45</v>
      </c>
      <c r="F67" s="25">
        <f t="shared" si="1"/>
        <v>23850</v>
      </c>
      <c r="G67" s="61"/>
    </row>
    <row r="68" spans="1:7" ht="18.5" x14ac:dyDescent="0.35">
      <c r="A68" s="14">
        <v>26</v>
      </c>
      <c r="B68" s="3" t="s">
        <v>42</v>
      </c>
      <c r="C68" s="1" t="s">
        <v>4</v>
      </c>
      <c r="D68" s="18">
        <f>D67</f>
        <v>530</v>
      </c>
      <c r="E68" s="25">
        <f>+E36</f>
        <v>2.75</v>
      </c>
      <c r="F68" s="25">
        <f t="shared" si="1"/>
        <v>1457.5</v>
      </c>
    </row>
    <row r="69" spans="1:7" x14ac:dyDescent="0.35">
      <c r="A69" s="51" t="s">
        <v>32</v>
      </c>
      <c r="B69" s="52"/>
      <c r="C69" s="2"/>
      <c r="D69" s="22"/>
      <c r="E69" s="25"/>
      <c r="F69" s="25">
        <f t="shared" si="1"/>
        <v>0</v>
      </c>
    </row>
    <row r="70" spans="1:7" ht="18.5" x14ac:dyDescent="0.35">
      <c r="A70" s="14">
        <v>27</v>
      </c>
      <c r="B70" s="3" t="s">
        <v>17</v>
      </c>
      <c r="C70" s="1" t="s">
        <v>5</v>
      </c>
      <c r="D70" s="18">
        <v>300</v>
      </c>
      <c r="E70" s="25">
        <f>+E29</f>
        <v>45</v>
      </c>
      <c r="F70" s="25">
        <f t="shared" si="1"/>
        <v>13500</v>
      </c>
    </row>
    <row r="71" spans="1:7" ht="18.5" x14ac:dyDescent="0.35">
      <c r="A71" s="14">
        <v>28</v>
      </c>
      <c r="B71" s="3" t="s">
        <v>18</v>
      </c>
      <c r="C71" s="1" t="s">
        <v>5</v>
      </c>
      <c r="D71" s="18">
        <v>900</v>
      </c>
      <c r="E71" s="25">
        <f>+E30</f>
        <v>30</v>
      </c>
      <c r="F71" s="25">
        <f t="shared" si="1"/>
        <v>27000</v>
      </c>
    </row>
    <row r="72" spans="1:7" x14ac:dyDescent="0.35">
      <c r="A72" s="14">
        <v>29</v>
      </c>
      <c r="B72" s="3" t="s">
        <v>59</v>
      </c>
      <c r="C72" s="1" t="s">
        <v>6</v>
      </c>
      <c r="D72" s="18">
        <v>1635</v>
      </c>
      <c r="E72" s="25">
        <f>+E42</f>
        <v>3.85</v>
      </c>
      <c r="F72" s="25">
        <f t="shared" si="1"/>
        <v>6294.75</v>
      </c>
    </row>
    <row r="73" spans="1:7" ht="18.5" x14ac:dyDescent="0.35">
      <c r="A73" s="14">
        <v>30</v>
      </c>
      <c r="B73" s="3" t="s">
        <v>57</v>
      </c>
      <c r="C73" s="1" t="s">
        <v>4</v>
      </c>
      <c r="D73" s="18">
        <v>720</v>
      </c>
      <c r="E73" s="25">
        <f>+E34</f>
        <v>203</v>
      </c>
      <c r="F73" s="25">
        <f t="shared" si="1"/>
        <v>146160</v>
      </c>
    </row>
    <row r="74" spans="1:7" ht="18.5" x14ac:dyDescent="0.35">
      <c r="A74" s="14">
        <v>31</v>
      </c>
      <c r="B74" s="3" t="s">
        <v>52</v>
      </c>
      <c r="C74" s="1" t="s">
        <v>4</v>
      </c>
      <c r="D74" s="18">
        <f>D73</f>
        <v>720</v>
      </c>
      <c r="E74" s="25">
        <f>+E35</f>
        <v>45</v>
      </c>
      <c r="F74" s="25">
        <f t="shared" si="1"/>
        <v>32400</v>
      </c>
    </row>
    <row r="75" spans="1:7" ht="18.5" x14ac:dyDescent="0.35">
      <c r="A75" s="14">
        <v>32</v>
      </c>
      <c r="B75" s="3" t="s">
        <v>42</v>
      </c>
      <c r="C75" s="1" t="s">
        <v>4</v>
      </c>
      <c r="D75" s="18">
        <f>D74</f>
        <v>720</v>
      </c>
      <c r="E75" s="25">
        <f>+E36</f>
        <v>2.75</v>
      </c>
      <c r="F75" s="25">
        <f t="shared" si="1"/>
        <v>1980</v>
      </c>
    </row>
    <row r="76" spans="1:7" x14ac:dyDescent="0.35">
      <c r="A76" s="51" t="s">
        <v>33</v>
      </c>
      <c r="B76" s="52"/>
      <c r="C76" s="2"/>
      <c r="D76" s="22"/>
      <c r="E76" s="25"/>
      <c r="F76" s="25">
        <f t="shared" si="1"/>
        <v>0</v>
      </c>
    </row>
    <row r="77" spans="1:7" ht="18.5" x14ac:dyDescent="0.35">
      <c r="A77" s="14">
        <v>33</v>
      </c>
      <c r="B77" s="3" t="s">
        <v>17</v>
      </c>
      <c r="C77" s="1" t="s">
        <v>5</v>
      </c>
      <c r="D77" s="18">
        <v>45</v>
      </c>
      <c r="E77" s="25">
        <f>+E29</f>
        <v>45</v>
      </c>
      <c r="F77" s="25">
        <f t="shared" si="1"/>
        <v>2025</v>
      </c>
    </row>
    <row r="78" spans="1:7" ht="18.5" x14ac:dyDescent="0.35">
      <c r="A78" s="14">
        <v>34</v>
      </c>
      <c r="B78" s="3" t="s">
        <v>18</v>
      </c>
      <c r="C78" s="1" t="s">
        <v>5</v>
      </c>
      <c r="D78" s="18">
        <v>180</v>
      </c>
      <c r="E78" s="25">
        <f>+E30</f>
        <v>30</v>
      </c>
      <c r="F78" s="25">
        <f t="shared" si="1"/>
        <v>5400</v>
      </c>
    </row>
    <row r="79" spans="1:7" ht="18.5" x14ac:dyDescent="0.35">
      <c r="A79" s="14">
        <v>35</v>
      </c>
      <c r="B79" s="3" t="s">
        <v>57</v>
      </c>
      <c r="C79" s="1" t="s">
        <v>4</v>
      </c>
      <c r="D79" s="18">
        <v>58</v>
      </c>
      <c r="E79" s="25">
        <f>+E34</f>
        <v>203</v>
      </c>
      <c r="F79" s="25">
        <f t="shared" si="1"/>
        <v>11774</v>
      </c>
    </row>
    <row r="80" spans="1:7" ht="18.5" x14ac:dyDescent="0.35">
      <c r="A80" s="14">
        <v>36</v>
      </c>
      <c r="B80" s="3" t="s">
        <v>52</v>
      </c>
      <c r="C80" s="1" t="s">
        <v>4</v>
      </c>
      <c r="D80" s="18">
        <f>D79</f>
        <v>58</v>
      </c>
      <c r="E80" s="25">
        <f>+E35</f>
        <v>45</v>
      </c>
      <c r="F80" s="25">
        <f t="shared" si="1"/>
        <v>2610</v>
      </c>
    </row>
    <row r="81" spans="1:7" ht="18.5" x14ac:dyDescent="0.35">
      <c r="A81" s="14">
        <v>37</v>
      </c>
      <c r="B81" s="3" t="s">
        <v>42</v>
      </c>
      <c r="C81" s="1" t="s">
        <v>4</v>
      </c>
      <c r="D81" s="18">
        <f>D80</f>
        <v>58</v>
      </c>
      <c r="E81" s="25">
        <f>+E36</f>
        <v>2.75</v>
      </c>
      <c r="F81" s="25">
        <f t="shared" si="1"/>
        <v>159.5</v>
      </c>
    </row>
    <row r="82" spans="1:7" x14ac:dyDescent="0.35">
      <c r="A82" s="15" t="s">
        <v>47</v>
      </c>
      <c r="B82" s="9" t="s">
        <v>35</v>
      </c>
      <c r="C82" s="8"/>
      <c r="D82" s="23"/>
      <c r="E82" s="38"/>
      <c r="F82" s="23"/>
    </row>
    <row r="83" spans="1:7" x14ac:dyDescent="0.35">
      <c r="A83" s="51" t="s">
        <v>38</v>
      </c>
      <c r="B83" s="52"/>
      <c r="C83" s="2"/>
      <c r="D83" s="22"/>
      <c r="E83" s="25"/>
      <c r="F83" s="25"/>
    </row>
    <row r="84" spans="1:7" ht="18.5" x14ac:dyDescent="0.35">
      <c r="A84" s="14">
        <v>8</v>
      </c>
      <c r="B84" s="3" t="s">
        <v>36</v>
      </c>
      <c r="C84" s="1" t="s">
        <v>5</v>
      </c>
      <c r="D84" s="18">
        <v>54</v>
      </c>
      <c r="E84" s="25">
        <f>+E77</f>
        <v>45</v>
      </c>
      <c r="F84" s="25">
        <f>ROUND(D84*E84,2)</f>
        <v>2430</v>
      </c>
    </row>
    <row r="85" spans="1:7" x14ac:dyDescent="0.35">
      <c r="A85" s="14">
        <v>9</v>
      </c>
      <c r="B85" s="3" t="s">
        <v>60</v>
      </c>
      <c r="C85" s="1" t="s">
        <v>6</v>
      </c>
      <c r="D85" s="18">
        <v>51</v>
      </c>
      <c r="E85" s="25">
        <f>+E31</f>
        <v>3.85</v>
      </c>
      <c r="F85" s="25">
        <f t="shared" ref="F85:F96" si="3">ROUND(D85*E85,2)</f>
        <v>196.35</v>
      </c>
    </row>
    <row r="86" spans="1:7" x14ac:dyDescent="0.35">
      <c r="A86" s="14">
        <v>10</v>
      </c>
      <c r="B86" s="3" t="s">
        <v>60</v>
      </c>
      <c r="C86" s="1" t="s">
        <v>6</v>
      </c>
      <c r="D86" s="18">
        <v>665</v>
      </c>
      <c r="E86" s="25">
        <f>+E31</f>
        <v>3.85</v>
      </c>
      <c r="F86" s="25">
        <f t="shared" si="3"/>
        <v>2560.25</v>
      </c>
    </row>
    <row r="87" spans="1:7" ht="18.5" x14ac:dyDescent="0.35">
      <c r="A87" s="14">
        <v>11</v>
      </c>
      <c r="B87" s="3" t="s">
        <v>56</v>
      </c>
      <c r="C87" s="1" t="s">
        <v>4</v>
      </c>
      <c r="D87" s="18">
        <v>8</v>
      </c>
      <c r="E87" s="46">
        <f>+E28</f>
        <v>176</v>
      </c>
      <c r="F87" s="25">
        <f t="shared" si="3"/>
        <v>1408</v>
      </c>
    </row>
    <row r="88" spans="1:7" ht="18.5" x14ac:dyDescent="0.35">
      <c r="A88" s="14">
        <v>12</v>
      </c>
      <c r="B88" s="3" t="s">
        <v>57</v>
      </c>
      <c r="C88" s="1" t="s">
        <v>4</v>
      </c>
      <c r="D88" s="18">
        <v>6</v>
      </c>
      <c r="E88" s="46">
        <f>+E34</f>
        <v>203</v>
      </c>
      <c r="F88" s="25">
        <f t="shared" si="3"/>
        <v>1218</v>
      </c>
    </row>
    <row r="89" spans="1:7" ht="18.5" x14ac:dyDescent="0.35">
      <c r="A89" s="14">
        <v>13</v>
      </c>
      <c r="B89" s="3" t="s">
        <v>52</v>
      </c>
      <c r="C89" s="1" t="s">
        <v>4</v>
      </c>
      <c r="D89" s="18">
        <f>D87+D88</f>
        <v>14</v>
      </c>
      <c r="E89" s="46">
        <f>+E35</f>
        <v>45</v>
      </c>
      <c r="F89" s="25">
        <f t="shared" si="3"/>
        <v>630</v>
      </c>
    </row>
    <row r="90" spans="1:7" x14ac:dyDescent="0.35">
      <c r="A90" s="14">
        <v>14</v>
      </c>
      <c r="B90" s="3" t="s">
        <v>37</v>
      </c>
      <c r="C90" s="1" t="s">
        <v>6</v>
      </c>
      <c r="D90" s="18">
        <v>886</v>
      </c>
      <c r="E90" s="46">
        <v>260</v>
      </c>
      <c r="F90" s="25">
        <f t="shared" si="3"/>
        <v>230360</v>
      </c>
      <c r="G90" s="48" t="s">
        <v>84</v>
      </c>
    </row>
    <row r="91" spans="1:7" x14ac:dyDescent="0.35">
      <c r="A91" s="51" t="s">
        <v>41</v>
      </c>
      <c r="B91" s="52"/>
      <c r="C91" s="2"/>
      <c r="D91" s="22"/>
      <c r="E91" s="46"/>
      <c r="F91" s="25">
        <f t="shared" si="3"/>
        <v>0</v>
      </c>
    </row>
    <row r="92" spans="1:7" x14ac:dyDescent="0.35">
      <c r="A92" s="14">
        <v>19</v>
      </c>
      <c r="B92" s="3" t="s">
        <v>40</v>
      </c>
      <c r="C92" s="1" t="s">
        <v>6</v>
      </c>
      <c r="D92" s="18">
        <v>1185</v>
      </c>
      <c r="E92" s="46">
        <v>10.5</v>
      </c>
      <c r="F92" s="25">
        <f t="shared" si="3"/>
        <v>12442.5</v>
      </c>
    </row>
    <row r="93" spans="1:7" ht="31" x14ac:dyDescent="0.35">
      <c r="A93" s="14">
        <v>20</v>
      </c>
      <c r="B93" s="3" t="s">
        <v>39</v>
      </c>
      <c r="C93" s="1" t="s">
        <v>9</v>
      </c>
      <c r="D93" s="18">
        <v>1</v>
      </c>
      <c r="E93" s="46">
        <v>3850</v>
      </c>
      <c r="F93" s="25">
        <f t="shared" si="3"/>
        <v>3850</v>
      </c>
    </row>
    <row r="94" spans="1:7" ht="18.5" x14ac:dyDescent="0.35">
      <c r="A94" s="14">
        <v>21</v>
      </c>
      <c r="B94" s="3" t="s">
        <v>57</v>
      </c>
      <c r="C94" s="1" t="s">
        <v>4</v>
      </c>
      <c r="D94" s="18">
        <v>3</v>
      </c>
      <c r="E94" s="25">
        <f>+E34</f>
        <v>203</v>
      </c>
      <c r="F94" s="25">
        <f t="shared" si="3"/>
        <v>609</v>
      </c>
    </row>
    <row r="95" spans="1:7" ht="18.5" x14ac:dyDescent="0.35">
      <c r="A95" s="14">
        <v>22</v>
      </c>
      <c r="B95" s="3" t="s">
        <v>52</v>
      </c>
      <c r="C95" s="1" t="s">
        <v>4</v>
      </c>
      <c r="D95" s="18">
        <v>3</v>
      </c>
      <c r="E95" s="25">
        <f>+E35</f>
        <v>45</v>
      </c>
      <c r="F95" s="25">
        <f t="shared" si="3"/>
        <v>135</v>
      </c>
    </row>
    <row r="96" spans="1:7" x14ac:dyDescent="0.35">
      <c r="A96" s="21">
        <v>23</v>
      </c>
      <c r="B96" s="3" t="s">
        <v>60</v>
      </c>
      <c r="C96" s="1" t="s">
        <v>6</v>
      </c>
      <c r="D96" s="18">
        <v>150</v>
      </c>
      <c r="E96" s="25">
        <f>+E31</f>
        <v>3.85</v>
      </c>
      <c r="F96" s="25">
        <f t="shared" si="3"/>
        <v>577.5</v>
      </c>
    </row>
    <row r="97" spans="1:8" x14ac:dyDescent="0.35">
      <c r="A97" s="26"/>
      <c r="B97" s="27"/>
      <c r="C97" s="27"/>
      <c r="D97" s="27"/>
      <c r="E97" s="43"/>
      <c r="F97" s="28">
        <f>SUM(F84:F90)</f>
        <v>238802.6</v>
      </c>
    </row>
    <row r="98" spans="1:8" x14ac:dyDescent="0.35">
      <c r="A98" s="29"/>
      <c r="B98" s="36" t="s">
        <v>71</v>
      </c>
      <c r="C98" s="30"/>
      <c r="D98" s="30"/>
      <c r="E98" s="44"/>
      <c r="F98" s="31">
        <f>SUM(F11:F97)</f>
        <v>6816050.1199999992</v>
      </c>
      <c r="H98" s="24"/>
    </row>
    <row r="99" spans="1:8" x14ac:dyDescent="0.35">
      <c r="A99" s="29"/>
      <c r="B99" s="36" t="s">
        <v>72</v>
      </c>
      <c r="C99" s="30"/>
      <c r="D99" s="30"/>
      <c r="E99" s="44"/>
      <c r="F99" s="31">
        <f>ROUND(F98*0.2,2)</f>
        <v>1363210.02</v>
      </c>
    </row>
    <row r="100" spans="1:8" x14ac:dyDescent="0.35">
      <c r="A100" s="29"/>
      <c r="B100" s="36" t="s">
        <v>73</v>
      </c>
      <c r="C100" s="30"/>
      <c r="D100" s="30"/>
      <c r="E100" s="44"/>
      <c r="F100" s="31">
        <f>+F98+F99</f>
        <v>8179260.1399999987</v>
      </c>
    </row>
    <row r="101" spans="1:8" x14ac:dyDescent="0.35">
      <c r="A101" s="32"/>
      <c r="B101" s="33"/>
      <c r="C101" s="33"/>
      <c r="D101" s="33"/>
      <c r="E101" s="45"/>
      <c r="F101" s="34"/>
    </row>
    <row r="103" spans="1:8" x14ac:dyDescent="0.35">
      <c r="B103" t="s">
        <v>74</v>
      </c>
    </row>
    <row r="104" spans="1:8" x14ac:dyDescent="0.35">
      <c r="B104" t="s">
        <v>75</v>
      </c>
    </row>
    <row r="106" spans="1:8" x14ac:dyDescent="0.35">
      <c r="A106" s="49" t="s">
        <v>85</v>
      </c>
      <c r="B106" s="54" t="s">
        <v>69</v>
      </c>
      <c r="C106" s="54"/>
      <c r="D106" s="54"/>
    </row>
    <row r="107" spans="1:8" x14ac:dyDescent="0.35">
      <c r="A107" s="50" t="s">
        <v>86</v>
      </c>
    </row>
    <row r="108" spans="1:8" x14ac:dyDescent="0.35">
      <c r="A108" s="50" t="s">
        <v>87</v>
      </c>
    </row>
    <row r="109" spans="1:8" x14ac:dyDescent="0.35">
      <c r="A109" s="50" t="s">
        <v>88</v>
      </c>
    </row>
  </sheetData>
  <autoFilter ref="B1:B106" xr:uid="{00000000-0009-0000-0000-000000000000}"/>
  <mergeCells count="14">
    <mergeCell ref="A83:B83"/>
    <mergeCell ref="A91:B91"/>
    <mergeCell ref="A1:E1"/>
    <mergeCell ref="B106:D106"/>
    <mergeCell ref="A39:B39"/>
    <mergeCell ref="A47:B47"/>
    <mergeCell ref="A55:B55"/>
    <mergeCell ref="A76:B76"/>
    <mergeCell ref="A3:D3"/>
    <mergeCell ref="A4:D4"/>
    <mergeCell ref="A62:B62"/>
    <mergeCell ref="A69:B69"/>
    <mergeCell ref="A7:D7"/>
    <mergeCell ref="A2:E2"/>
  </mergeCells>
  <pageMargins left="0.70866141732283472" right="0.70866141732283472" top="0.6692913385826772" bottom="0.6692913385826772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kss</vt:lpstr>
    </vt:vector>
  </TitlesOfParts>
  <Company>S.E.E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Rali</dc:creator>
  <cp:lastModifiedBy>Даниела Куртакова</cp:lastModifiedBy>
  <cp:lastPrinted>2024-01-25T12:43:01Z</cp:lastPrinted>
  <dcterms:created xsi:type="dcterms:W3CDTF">2004-10-02T11:56:22Z</dcterms:created>
  <dcterms:modified xsi:type="dcterms:W3CDTF">2026-09-03T15:29:51Z</dcterms:modified>
</cp:coreProperties>
</file>